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. HKØ Fællesskabet\1.2. PR\1.2.2. Kommunikations Team\1.2.2.2 Grafisk materiale\1.2.2.2.2 Tryksager\Stress nej tak\"/>
    </mc:Choice>
  </mc:AlternateContent>
  <bookViews>
    <workbookView xWindow="7575" yWindow="0" windowWidth="22005" windowHeight="9990"/>
  </bookViews>
  <sheets>
    <sheet name="Jeres data" sheetId="1" r:id="rId1"/>
    <sheet name="Udgifter ved stres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0" i="2" s="1"/>
  <c r="B2" i="2" l="1"/>
  <c r="C6" i="2" l="1"/>
  <c r="D6" i="2" s="1"/>
  <c r="C7" i="1"/>
  <c r="C40" i="2" s="1"/>
  <c r="C33" i="2" s="1"/>
  <c r="C41" i="2" l="1"/>
  <c r="C36" i="2" s="1"/>
  <c r="C39" i="2"/>
  <c r="C35" i="2" l="1"/>
  <c r="C37" i="2" s="1"/>
  <c r="C8" i="2" s="1"/>
  <c r="D8" i="2" s="1"/>
  <c r="C5" i="2"/>
  <c r="C9" i="2" l="1"/>
  <c r="D5" i="2"/>
  <c r="C7" i="2"/>
  <c r="C10" i="2" s="1"/>
  <c r="D9" i="2"/>
  <c r="C13" i="2" l="1"/>
  <c r="G11" i="1" s="1"/>
  <c r="D7" i="2" l="1"/>
  <c r="D10" i="2"/>
  <c r="C12" i="2" s="1"/>
  <c r="G10" i="1" s="1"/>
</calcChain>
</file>

<file path=xl/sharedStrings.xml><?xml version="1.0" encoding="utf-8"?>
<sst xmlns="http://schemas.openxmlformats.org/spreadsheetml/2006/main" count="47" uniqueCount="47">
  <si>
    <t>Dagsløn</t>
  </si>
  <si>
    <t>Refusion efterfølgende</t>
  </si>
  <si>
    <t>Månedsløn</t>
  </si>
  <si>
    <t>Syg på fuld tid</t>
  </si>
  <si>
    <t>Nettolønudgift</t>
  </si>
  <si>
    <t>Bruttolønudgift</t>
  </si>
  <si>
    <t>Sygedagpengerefusion</t>
  </si>
  <si>
    <t>Udgift til vikar og- eller kollegers overarbejde</t>
  </si>
  <si>
    <t>Mellemregninger</t>
  </si>
  <si>
    <t>Syg på deltid (60%)</t>
  </si>
  <si>
    <t>Samlet omkostning i perioden</t>
  </si>
  <si>
    <t>Sygesamtaler og administration</t>
  </si>
  <si>
    <t>Timeløn</t>
  </si>
  <si>
    <t>I alt</t>
  </si>
  <si>
    <t>Ugeløn</t>
  </si>
  <si>
    <t>Refusion for første 30 arbejdsdage</t>
  </si>
  <si>
    <t>Ferietillæg</t>
  </si>
  <si>
    <t>Fritvalgskonto</t>
  </si>
  <si>
    <t>Samlet lønomkostning</t>
  </si>
  <si>
    <t>Løninformationer</t>
  </si>
  <si>
    <t>Stressramte medarbejdere</t>
  </si>
  <si>
    <t>Hvor mange uger varer en gennemsnitlig stresssygemelding?</t>
  </si>
  <si>
    <t>Hvor mange stresssrelaterede sygemeldinger har virksomheden årligt</t>
  </si>
  <si>
    <t>Hvor mange timer skal en vikar eller kollega bruge for at dække 1 arbejdstime for den sygemeldte</t>
  </si>
  <si>
    <t>Overhead</t>
  </si>
  <si>
    <t>I ovenstående beregning er der ikke taget højde for:</t>
  </si>
  <si>
    <t>Ved deltidssygemeldinger:</t>
  </si>
  <si>
    <t>Ved heltidssygemeldinger:</t>
  </si>
  <si>
    <t>Vikar / kollegers arbejde + overhead</t>
  </si>
  <si>
    <t>Samlede årlige ekstraomkostninger ved stressrelaterede sygemeldinger</t>
  </si>
  <si>
    <t>Arbejdsgiverdel af pension</t>
  </si>
  <si>
    <t>Sygedage med refusion (arbejdsdage)</t>
  </si>
  <si>
    <t>Sygedage uden refusion (arbejdsdage). De første 30 kalenderdage giver ikke refusion (30 kalenderdage er tilnærmet til 20 arbejdsdage)</t>
  </si>
  <si>
    <t>Administrationsomkostninger pr. uge.      1 time pr. måned</t>
  </si>
  <si>
    <t>Udgifter til sygesamtaler og opfølgning pr. uge. 2 timer månedligt til møder, forberedelse og opfølgning</t>
  </si>
  <si>
    <t xml:space="preserve">    ikke vender tilbage</t>
  </si>
  <si>
    <t xml:space="preserve">    medarbejdere, hvis de stressramte </t>
  </si>
  <si>
    <t xml:space="preserve">    lønbureau, fonde m.m.</t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</si>
  <si>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Nedsat arbejdsevne før- og efter sygemeldingen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</si>
  <si>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Øget stresspåvirkning på kollegerne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</si>
  <si>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Nedsat produktivitet blandt kollegerne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</si>
  <si>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Produktionstab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</si>
  <si>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Omkostninger til rekruttering af nye 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</si>
  <si>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Dårlig omtale af virksomheden</t>
    </r>
  </si>
  <si>
    <r>
      <rPr>
        <b/>
        <sz val="11"/>
        <color rgb="FF009DE0"/>
        <rFont val="Arial"/>
        <family val="2"/>
      </rPr>
      <t>/</t>
    </r>
    <r>
      <rPr>
        <sz val="11"/>
        <color theme="1"/>
        <rFont val="Arial"/>
        <family val="2"/>
      </rPr>
      <t xml:space="preserve">   Øvrige løndele, forsikringer, </t>
    </r>
  </si>
  <si>
    <t>Ved deltidssygemeldinger koster stress pr. år jeres virksomhed:</t>
  </si>
  <si>
    <t>Ved heltidssygemeldinger koster stress pr. år jeres virksomhed: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</si>
</sst>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r.&quot;_-;\-* #,##0.00\ &quot;kr.&quot;_-;_-* &quot;-&quot;??\ &quot;kr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4463"/>
      <name val="Arial"/>
      <family val="2"/>
    </font>
    <font>
      <sz val="11"/>
      <color rgb="FF004463"/>
      <name val="Calibri"/>
      <family val="2"/>
      <scheme val="minor"/>
    </font>
    <font>
      <b/>
      <sz val="12"/>
      <color rgb="FF0075A3"/>
      <name val="Arial"/>
      <family val="2"/>
    </font>
    <font>
      <sz val="11"/>
      <color rgb="FF0075A3"/>
      <name val="Arial"/>
      <family val="2"/>
    </font>
    <font>
      <sz val="11"/>
      <color rgb="FF0075A3"/>
      <name val="Calibri"/>
      <family val="2"/>
      <scheme val="minor"/>
    </font>
    <font>
      <b/>
      <sz val="11"/>
      <color rgb="FF009DE0"/>
      <name val="Arial"/>
      <family val="2"/>
    </font>
    <font>
      <b/>
      <sz val="16"/>
      <color rgb="FF009DE0"/>
      <name val="Arial"/>
      <family val="2"/>
    </font>
    <font>
      <b/>
      <sz val="14"/>
      <color rgb="FF009DE0"/>
      <name val="Arial"/>
      <family val="2"/>
    </font>
    <font>
      <b/>
      <sz val="11"/>
      <color theme="0"/>
      <name val="Arial"/>
      <family val="2"/>
    </font>
    <font>
      <b/>
      <sz val="16"/>
      <color rgb="FF0075A3"/>
      <name val="Arial"/>
      <family val="2"/>
    </font>
    <font>
      <b/>
      <sz val="14"/>
      <color rgb="FF0075A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CE6"/>
        <bgColor indexed="64"/>
      </patternFill>
    </fill>
    <fill>
      <patternFill patternType="solid">
        <fgColor rgb="FF009D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5A3"/>
      </left>
      <right style="thin">
        <color rgb="FF0075A3"/>
      </right>
      <top style="thin">
        <color rgb="FF0075A3"/>
      </top>
      <bottom style="thin">
        <color rgb="FF0075A3"/>
      </bottom>
      <diagonal/>
    </border>
    <border>
      <left style="thick">
        <color rgb="FF004463"/>
      </left>
      <right style="thick">
        <color rgb="FF004463"/>
      </right>
      <top style="thick">
        <color rgb="FF004463"/>
      </top>
      <bottom style="thick">
        <color rgb="FF0044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164" fontId="0" fillId="3" borderId="0" xfId="1" applyFont="1" applyFill="1" applyBorder="1"/>
    <xf numFmtId="0" fontId="2" fillId="3" borderId="0" xfId="0" applyFont="1" applyFill="1" applyBorder="1"/>
    <xf numFmtId="49" fontId="3" fillId="3" borderId="0" xfId="0" applyNumberFormat="1" applyFont="1" applyFill="1" applyAlignment="1">
      <alignment wrapText="1"/>
    </xf>
    <xf numFmtId="0" fontId="3" fillId="2" borderId="1" xfId="0" applyFont="1" applyFill="1" applyBorder="1"/>
    <xf numFmtId="0" fontId="3" fillId="3" borderId="0" xfId="0" applyFont="1" applyFill="1"/>
    <xf numFmtId="9" fontId="3" fillId="2" borderId="1" xfId="0" applyNumberFormat="1" applyFont="1" applyFill="1" applyBorder="1"/>
    <xf numFmtId="10" fontId="3" fillId="2" borderId="1" xfId="0" applyNumberFormat="1" applyFont="1" applyFill="1" applyBorder="1"/>
    <xf numFmtId="164" fontId="4" fillId="3" borderId="0" xfId="1" applyFont="1" applyFill="1"/>
    <xf numFmtId="2" fontId="3" fillId="2" borderId="1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1" applyFont="1" applyFill="1"/>
    <xf numFmtId="0" fontId="3" fillId="3" borderId="0" xfId="0" applyFont="1" applyFill="1" applyBorder="1"/>
    <xf numFmtId="164" fontId="3" fillId="3" borderId="0" xfId="0" applyNumberFormat="1" applyFont="1" applyFill="1"/>
    <xf numFmtId="0" fontId="3" fillId="3" borderId="0" xfId="0" applyFont="1" applyFill="1" applyAlignment="1">
      <alignment wrapText="1"/>
    </xf>
    <xf numFmtId="9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/>
    <xf numFmtId="49" fontId="8" fillId="3" borderId="0" xfId="0" applyNumberFormat="1" applyFont="1" applyFill="1" applyBorder="1" applyAlignment="1">
      <alignment wrapText="1"/>
    </xf>
    <xf numFmtId="164" fontId="9" fillId="3" borderId="0" xfId="1" applyFont="1" applyFill="1" applyBorder="1"/>
    <xf numFmtId="0" fontId="9" fillId="3" borderId="0" xfId="0" applyFont="1" applyFill="1" applyBorder="1"/>
    <xf numFmtId="0" fontId="9" fillId="3" borderId="0" xfId="0" applyFont="1" applyFill="1"/>
    <xf numFmtId="49" fontId="9" fillId="3" borderId="0" xfId="0" applyNumberFormat="1" applyFont="1" applyFill="1" applyBorder="1" applyAlignment="1">
      <alignment wrapText="1"/>
    </xf>
    <xf numFmtId="0" fontId="3" fillId="3" borderId="2" xfId="0" applyFont="1" applyFill="1" applyBorder="1"/>
    <xf numFmtId="164" fontId="3" fillId="3" borderId="2" xfId="1" applyFont="1" applyFill="1" applyBorder="1"/>
    <xf numFmtId="164" fontId="3" fillId="3" borderId="2" xfId="0" applyNumberFormat="1" applyFont="1" applyFill="1" applyBorder="1"/>
    <xf numFmtId="164" fontId="11" fillId="3" borderId="0" xfId="0" applyNumberFormat="1" applyFont="1" applyFill="1" applyBorder="1"/>
    <xf numFmtId="49" fontId="12" fillId="3" borderId="0" xfId="0" applyNumberFormat="1" applyFont="1" applyFill="1" applyAlignment="1">
      <alignment wrapText="1"/>
    </xf>
    <xf numFmtId="0" fontId="12" fillId="3" borderId="0" xfId="0" applyFont="1" applyFill="1"/>
    <xf numFmtId="0" fontId="13" fillId="3" borderId="0" xfId="0" applyFont="1" applyFill="1"/>
    <xf numFmtId="0" fontId="3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2" borderId="0" xfId="0" applyFont="1" applyFill="1"/>
    <xf numFmtId="49" fontId="9" fillId="3" borderId="3" xfId="0" applyNumberFormat="1" applyFont="1" applyFill="1" applyBorder="1" applyAlignment="1">
      <alignment wrapText="1"/>
    </xf>
    <xf numFmtId="2" fontId="9" fillId="3" borderId="3" xfId="1" applyNumberFormat="1" applyFont="1" applyFill="1" applyBorder="1"/>
    <xf numFmtId="164" fontId="9" fillId="3" borderId="3" xfId="1" applyFont="1" applyFill="1" applyBorder="1"/>
    <xf numFmtId="164" fontId="9" fillId="3" borderId="3" xfId="0" applyNumberFormat="1" applyFont="1" applyFill="1" applyBorder="1"/>
    <xf numFmtId="0" fontId="9" fillId="3" borderId="3" xfId="0" applyFont="1" applyFill="1" applyBorder="1"/>
    <xf numFmtId="164" fontId="14" fillId="4" borderId="4" xfId="0" applyNumberFormat="1" applyFont="1" applyFill="1" applyBorder="1"/>
    <xf numFmtId="0" fontId="14" fillId="4" borderId="4" xfId="0" applyFont="1" applyFill="1" applyBorder="1" applyAlignment="1">
      <alignment wrapText="1"/>
    </xf>
    <xf numFmtId="0" fontId="15" fillId="3" borderId="0" xfId="0" applyFont="1" applyFill="1"/>
    <xf numFmtId="0" fontId="16" fillId="3" borderId="0" xfId="0" applyFont="1" applyFill="1"/>
    <xf numFmtId="0" fontId="3" fillId="3" borderId="6" xfId="0" applyFont="1" applyFill="1" applyBorder="1"/>
    <xf numFmtId="164" fontId="3" fillId="3" borderId="6" xfId="1" applyFont="1" applyFill="1" applyBorder="1"/>
    <xf numFmtId="0" fontId="3" fillId="3" borderId="5" xfId="0" applyFont="1" applyFill="1" applyBorder="1"/>
    <xf numFmtId="164" fontId="3" fillId="3" borderId="5" xfId="1" applyFont="1" applyFill="1" applyBorder="1"/>
    <xf numFmtId="164" fontId="3" fillId="3" borderId="5" xfId="0" applyNumberFormat="1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/>
    <xf numFmtId="4" fontId="3" fillId="2" borderId="1" xfId="0" applyNumberFormat="1" applyFont="1" applyFill="1" applyBorder="1"/>
    <xf numFmtId="49" fontId="13" fillId="3" borderId="0" xfId="0" applyNumberFormat="1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075A3"/>
      <color rgb="FF004463"/>
      <color rgb="FF009DE0"/>
      <color rgb="FFE0F0FC"/>
      <color rgb="FFEDE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Udgifter ved stres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1310640</xdr:colOff>
      <xdr:row>13</xdr:row>
      <xdr:rowOff>60960</xdr:rowOff>
    </xdr:from>
    <xdr:to>
      <xdr:col>6</xdr:col>
      <xdr:colOff>883920</xdr:colOff>
      <xdr:row>14</xdr:row>
      <xdr:rowOff>121920</xdr:rowOff>
    </xdr:to>
    <xdr:sp macro="" textlink="">
      <xdr:nvSpPr>
        <xdr:cNvPr id="2" name="Rektangel: afrundede hjørn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EE799C8-6BAE-47EE-B2A6-2B05AD7B9EC8}"/>
            </a:ext>
          </a:extLst>
        </xdr:cNvPr>
        <xdr:cNvSpPr/>
      </xdr:nvSpPr>
      <xdr:spPr>
        <a:xfrm>
          <a:off x="5494020" y="3482340"/>
          <a:ext cx="2118360" cy="609600"/>
        </a:xfrm>
        <a:prstGeom prst="roundRect">
          <a:avLst/>
        </a:prstGeom>
        <a:solidFill>
          <a:srgbClr val="009DE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Vis mig flere detaljer</a:t>
          </a:r>
        </a:p>
      </xdr:txBody>
    </xdr:sp>
    <xdr:clientData/>
  </xdr:twoCellAnchor>
  <xdr:twoCellAnchor editAs="oneCell">
    <xdr:from>
      <xdr:col>5</xdr:col>
      <xdr:colOff>2368625</xdr:colOff>
      <xdr:row>1</xdr:row>
      <xdr:rowOff>32385</xdr:rowOff>
    </xdr:from>
    <xdr:to>
      <xdr:col>6</xdr:col>
      <xdr:colOff>962024</xdr:colOff>
      <xdr:row>5</xdr:row>
      <xdr:rowOff>70484</xdr:rowOff>
    </xdr:to>
    <xdr:pic>
      <xdr:nvPicPr>
        <xdr:cNvPr id="3" name="Billede 2" descr="https://www.hk.dk/~/media/images/presse/logo/hk_oestjylland_pay3_rgb.ashx">
          <a:extLst>
            <a:ext uri="{FF2B5EF4-FFF2-40B4-BE49-F238E27FC236}">
              <a16:creationId xmlns:a16="http://schemas.microsoft.com/office/drawing/2014/main" xmlns="" id="{4C76BBE9-01F5-43EC-BB04-223A3D02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75" y="222885"/>
          <a:ext cx="1069899" cy="1314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11" sqref="C11"/>
    </sheetView>
  </sheetViews>
  <sheetFormatPr defaultColWidth="8.85546875" defaultRowHeight="15" x14ac:dyDescent="0.25"/>
  <cols>
    <col min="1" max="1" width="3.7109375" style="1" customWidth="1"/>
    <col min="2" max="2" width="39.7109375" style="1" bestFit="1" customWidth="1"/>
    <col min="3" max="3" width="15.7109375" style="1" customWidth="1"/>
    <col min="4" max="4" width="3.28515625" style="1" customWidth="1"/>
    <col min="5" max="5" width="2.140625" style="1" customWidth="1"/>
    <col min="6" max="6" width="37.140625" style="1" customWidth="1"/>
    <col min="7" max="7" width="15.85546875" style="1" customWidth="1"/>
    <col min="8" max="8" width="3.7109375" style="1" customWidth="1"/>
    <col min="9" max="16384" width="8.85546875" style="1"/>
  </cols>
  <sheetData>
    <row r="1" spans="1:8" x14ac:dyDescent="0.25">
      <c r="A1" s="2"/>
      <c r="B1" s="2"/>
      <c r="C1" s="2"/>
      <c r="D1" s="2"/>
      <c r="E1" s="2"/>
      <c r="F1" s="3"/>
      <c r="G1" s="3"/>
      <c r="H1" s="3"/>
    </row>
    <row r="2" spans="1:8" ht="46.9" customHeight="1" x14ac:dyDescent="0.3">
      <c r="A2" s="2"/>
      <c r="B2" s="31" t="s">
        <v>19</v>
      </c>
      <c r="C2" s="2"/>
      <c r="D2" s="2"/>
      <c r="E2" s="2"/>
      <c r="F2" s="3"/>
      <c r="G2" s="3"/>
      <c r="H2" s="3"/>
    </row>
    <row r="3" spans="1:8" ht="18" customHeight="1" x14ac:dyDescent="0.25">
      <c r="A3" s="2"/>
      <c r="B3" s="6" t="s">
        <v>2</v>
      </c>
      <c r="C3" s="55">
        <v>25000</v>
      </c>
      <c r="D3" s="2"/>
      <c r="E3" s="2"/>
      <c r="F3" s="3"/>
      <c r="G3" s="3"/>
      <c r="H3" s="3"/>
    </row>
    <row r="4" spans="1:8" ht="18" customHeight="1" x14ac:dyDescent="0.25">
      <c r="A4" s="2"/>
      <c r="B4" s="8" t="s">
        <v>30</v>
      </c>
      <c r="C4" s="9">
        <v>0.08</v>
      </c>
      <c r="D4" s="2"/>
      <c r="E4" s="2"/>
      <c r="F4" s="3"/>
      <c r="G4" s="3"/>
      <c r="H4" s="3"/>
    </row>
    <row r="5" spans="1:8" ht="18" customHeight="1" x14ac:dyDescent="0.25">
      <c r="A5" s="2"/>
      <c r="B5" s="8" t="s">
        <v>16</v>
      </c>
      <c r="C5" s="9">
        <v>0.01</v>
      </c>
      <c r="D5" s="2"/>
      <c r="E5" s="2"/>
      <c r="F5" s="3"/>
      <c r="G5" s="3"/>
      <c r="H5" s="3"/>
    </row>
    <row r="6" spans="1:8" ht="18" customHeight="1" x14ac:dyDescent="0.25">
      <c r="A6" s="2"/>
      <c r="B6" s="8" t="s">
        <v>17</v>
      </c>
      <c r="C6" s="10">
        <v>2.7E-2</v>
      </c>
      <c r="D6" s="2"/>
      <c r="E6" s="2"/>
      <c r="F6" s="3"/>
      <c r="G6" s="4"/>
      <c r="H6" s="3"/>
    </row>
    <row r="7" spans="1:8" ht="18" customHeight="1" x14ac:dyDescent="0.25">
      <c r="A7" s="2"/>
      <c r="B7" s="8" t="s">
        <v>18</v>
      </c>
      <c r="C7" s="11">
        <f>C3*(1+C4+C5+C6)</f>
        <v>27925</v>
      </c>
      <c r="D7" s="2"/>
      <c r="E7" s="2"/>
      <c r="F7" s="2"/>
      <c r="G7" s="2"/>
      <c r="H7" s="2"/>
    </row>
    <row r="8" spans="1:8" x14ac:dyDescent="0.25">
      <c r="A8" s="2"/>
      <c r="B8" s="8"/>
      <c r="C8" s="8"/>
      <c r="D8" s="2"/>
      <c r="E8" s="2"/>
      <c r="F8" s="56" t="s">
        <v>29</v>
      </c>
      <c r="G8" s="56"/>
      <c r="H8" s="2"/>
    </row>
    <row r="9" spans="1:8" ht="20.25" x14ac:dyDescent="0.3">
      <c r="A9" s="2"/>
      <c r="B9" s="32" t="s">
        <v>20</v>
      </c>
      <c r="C9" s="8"/>
      <c r="D9" s="2"/>
      <c r="E9" s="2"/>
      <c r="F9" s="56"/>
      <c r="G9" s="56"/>
      <c r="H9" s="2"/>
    </row>
    <row r="10" spans="1:8" ht="29.25" x14ac:dyDescent="0.25">
      <c r="A10" s="2"/>
      <c r="B10" s="6" t="s">
        <v>21</v>
      </c>
      <c r="C10" s="7">
        <v>15</v>
      </c>
      <c r="D10" s="2"/>
      <c r="E10" s="2"/>
      <c r="F10" s="13" t="s">
        <v>26</v>
      </c>
      <c r="G10" s="30">
        <f>'Udgifter ved stress'!C12</f>
        <v>55709.775340515356</v>
      </c>
      <c r="H10" s="2"/>
    </row>
    <row r="11" spans="1:8" ht="29.25" x14ac:dyDescent="0.25">
      <c r="A11" s="2"/>
      <c r="B11" s="6" t="s">
        <v>22</v>
      </c>
      <c r="C11" s="7">
        <v>1</v>
      </c>
      <c r="D11" s="2"/>
      <c r="E11" s="2"/>
      <c r="F11" s="13" t="s">
        <v>27</v>
      </c>
      <c r="G11" s="30">
        <f>'Udgifter ved stress'!C13</f>
        <v>91648.439221261331</v>
      </c>
      <c r="H11" s="2"/>
    </row>
    <row r="12" spans="1:8" x14ac:dyDescent="0.25">
      <c r="A12" s="2"/>
      <c r="B12" s="8"/>
      <c r="C12" s="8"/>
      <c r="D12" s="2"/>
      <c r="E12" s="2"/>
      <c r="F12" s="2"/>
      <c r="G12" s="2"/>
      <c r="H12" s="2"/>
    </row>
    <row r="13" spans="1:8" ht="18" x14ac:dyDescent="0.25">
      <c r="A13" s="2"/>
      <c r="B13" s="33" t="s">
        <v>24</v>
      </c>
      <c r="C13" s="8"/>
      <c r="D13" s="2"/>
      <c r="E13" s="2"/>
      <c r="F13" s="2"/>
      <c r="G13" s="2"/>
      <c r="H13" s="2"/>
    </row>
    <row r="14" spans="1:8" ht="43.5" x14ac:dyDescent="0.25">
      <c r="A14" s="2"/>
      <c r="B14" s="6" t="s">
        <v>23</v>
      </c>
      <c r="C14" s="12">
        <v>1.4</v>
      </c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9" spans="6:6" x14ac:dyDescent="0.25">
      <c r="F19"/>
    </row>
  </sheetData>
  <mergeCells count="1">
    <mergeCell ref="F8:G9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ColWidth="8.85546875" defaultRowHeight="15" x14ac:dyDescent="0.25"/>
  <cols>
    <col min="1" max="1" width="3.7109375" style="1" customWidth="1"/>
    <col min="2" max="2" width="38.140625" style="1" bestFit="1" customWidth="1"/>
    <col min="3" max="3" width="21" style="1" customWidth="1"/>
    <col min="4" max="4" width="21.42578125" style="1" bestFit="1" customWidth="1"/>
    <col min="5" max="5" width="23.7109375" style="1" customWidth="1"/>
    <col min="6" max="6" width="6.7109375" style="1" customWidth="1"/>
    <col min="7" max="16384" width="8.85546875" style="1"/>
  </cols>
  <sheetData>
    <row r="1" spans="1:10" x14ac:dyDescent="0.25">
      <c r="A1" s="2"/>
      <c r="B1" s="15"/>
      <c r="C1" s="8"/>
      <c r="D1" s="8"/>
      <c r="E1" s="8"/>
      <c r="F1" s="8"/>
      <c r="G1" s="8"/>
      <c r="H1" s="8"/>
      <c r="I1" s="34"/>
      <c r="J1" s="34"/>
    </row>
    <row r="2" spans="1:10" ht="20.25" x14ac:dyDescent="0.3">
      <c r="A2" s="2"/>
      <c r="B2" s="46" t="str">
        <f>CONCATENATE("Estimat for samlet udgift for ",'Jeres data'!C11," årlig(e) stressrelateret sygemelding af ",'Jeres data'!C10," ugers varighed")</f>
        <v>Estimat for samlet udgift for 1 årlig(e) stressrelateret sygemelding af 15 ugers varighed</v>
      </c>
      <c r="C2" s="25"/>
      <c r="D2" s="25"/>
      <c r="E2" s="25"/>
      <c r="F2" s="25"/>
      <c r="G2" s="25"/>
      <c r="H2" s="25"/>
      <c r="I2" s="34"/>
      <c r="J2" s="34"/>
    </row>
    <row r="3" spans="1:10" x14ac:dyDescent="0.25">
      <c r="A3" s="2"/>
      <c r="B3" s="15"/>
      <c r="C3" s="15"/>
      <c r="D3" s="15"/>
      <c r="E3" s="8"/>
      <c r="F3" s="8"/>
      <c r="G3" s="8"/>
      <c r="H3" s="8"/>
      <c r="I3" s="34"/>
      <c r="J3" s="34"/>
    </row>
    <row r="4" spans="1:10" x14ac:dyDescent="0.25">
      <c r="A4" s="2"/>
      <c r="B4" s="27"/>
      <c r="C4" s="27" t="s">
        <v>3</v>
      </c>
      <c r="D4" s="27" t="s">
        <v>9</v>
      </c>
      <c r="E4" s="8"/>
      <c r="F4" s="8"/>
      <c r="G4" s="8"/>
      <c r="H4" s="8"/>
      <c r="I4" s="34"/>
      <c r="J4" s="34"/>
    </row>
    <row r="5" spans="1:10" x14ac:dyDescent="0.25">
      <c r="A5" s="2"/>
      <c r="B5" s="27" t="s">
        <v>5</v>
      </c>
      <c r="C5" s="28">
        <f>'Udgifter ved stress'!C39*'Jeres data'!C10*'Jeres data'!C11</f>
        <v>96665.471215617785</v>
      </c>
      <c r="D5" s="28">
        <f>C5*0.6</f>
        <v>57999.282729370672</v>
      </c>
      <c r="E5" s="8"/>
      <c r="F5" s="8"/>
      <c r="G5" s="8"/>
      <c r="H5" s="8"/>
      <c r="I5" s="34"/>
      <c r="J5" s="34"/>
    </row>
    <row r="6" spans="1:10" ht="15.75" thickBot="1" x14ac:dyDescent="0.3">
      <c r="A6" s="2"/>
      <c r="B6" s="50" t="s">
        <v>6</v>
      </c>
      <c r="C6" s="51">
        <f>'Udgifter ved stress'!C30*'Udgifter ved stress'!C44*'Jeres data'!C11</f>
        <v>45485</v>
      </c>
      <c r="D6" s="51">
        <f>C6*0.6</f>
        <v>27291</v>
      </c>
      <c r="E6" s="14"/>
      <c r="F6" s="8"/>
      <c r="G6" s="8"/>
      <c r="H6" s="8"/>
      <c r="I6" s="34"/>
      <c r="J6" s="34"/>
    </row>
    <row r="7" spans="1:10" x14ac:dyDescent="0.25">
      <c r="A7" s="2"/>
      <c r="B7" s="48" t="s">
        <v>4</v>
      </c>
      <c r="C7" s="49">
        <f>C5-C6</f>
        <v>51180.471215617785</v>
      </c>
      <c r="D7" s="49">
        <f>D5-D6</f>
        <v>30708.282729370672</v>
      </c>
      <c r="E7" s="14"/>
      <c r="F7" s="8"/>
      <c r="G7" s="8"/>
      <c r="H7" s="8"/>
      <c r="I7" s="34"/>
      <c r="J7" s="34"/>
    </row>
    <row r="8" spans="1:10" x14ac:dyDescent="0.25">
      <c r="A8" s="2"/>
      <c r="B8" s="27" t="s">
        <v>11</v>
      </c>
      <c r="C8" s="29">
        <f>'Udgifter ved stress'!C37*'Jeres data'!C11*'Jeres data'!C10</f>
        <v>1801.7795193964173</v>
      </c>
      <c r="D8" s="29">
        <f>C8</f>
        <v>1801.7795193964173</v>
      </c>
      <c r="E8" s="14"/>
      <c r="F8" s="8"/>
      <c r="G8" s="8"/>
      <c r="H8" s="8"/>
      <c r="I8" s="34"/>
      <c r="J8" s="34"/>
    </row>
    <row r="9" spans="1:10" ht="15.75" thickBot="1" x14ac:dyDescent="0.3">
      <c r="A9" s="2"/>
      <c r="B9" s="50" t="s">
        <v>7</v>
      </c>
      <c r="C9" s="51">
        <f>C5*('Jeres data'!C14)</f>
        <v>135331.6597018649</v>
      </c>
      <c r="D9" s="52">
        <f>C9*0.6</f>
        <v>81198.995821118937</v>
      </c>
      <c r="E9" s="14"/>
      <c r="F9" s="8"/>
      <c r="G9" s="8"/>
      <c r="H9" s="8"/>
      <c r="I9" s="34"/>
      <c r="J9" s="34"/>
    </row>
    <row r="10" spans="1:10" ht="15.75" thickBot="1" x14ac:dyDescent="0.3">
      <c r="A10" s="2"/>
      <c r="B10" s="53" t="s">
        <v>10</v>
      </c>
      <c r="C10" s="54">
        <f>C7+C9+C8</f>
        <v>188313.91043687912</v>
      </c>
      <c r="D10" s="54">
        <f>D9+D8+D7</f>
        <v>113709.05806988603</v>
      </c>
      <c r="E10" s="8"/>
      <c r="F10" s="8"/>
      <c r="G10" s="8"/>
      <c r="H10" s="8"/>
      <c r="I10" s="34"/>
      <c r="J10" s="34"/>
    </row>
    <row r="11" spans="1:10" ht="15.75" thickBot="1" x14ac:dyDescent="0.3">
      <c r="A11" s="2"/>
      <c r="B11" s="8"/>
      <c r="C11" s="8"/>
      <c r="D11" s="8"/>
      <c r="E11" s="8"/>
      <c r="F11" s="8"/>
      <c r="G11" s="8"/>
      <c r="H11" s="8"/>
      <c r="I11" s="34"/>
      <c r="J11" s="34"/>
    </row>
    <row r="12" spans="1:10" ht="34.5" customHeight="1" thickTop="1" thickBot="1" x14ac:dyDescent="0.3">
      <c r="A12" s="2"/>
      <c r="B12" s="45" t="s">
        <v>45</v>
      </c>
      <c r="C12" s="44">
        <f>D10-D5</f>
        <v>55709.775340515356</v>
      </c>
      <c r="D12" s="8"/>
      <c r="E12" s="8"/>
      <c r="F12" s="8"/>
      <c r="G12" s="8"/>
      <c r="H12" s="8"/>
      <c r="I12" s="34"/>
      <c r="J12" s="34"/>
    </row>
    <row r="13" spans="1:10" ht="33.75" customHeight="1" thickTop="1" thickBot="1" x14ac:dyDescent="0.3">
      <c r="A13" s="2"/>
      <c r="B13" s="45" t="s">
        <v>46</v>
      </c>
      <c r="C13" s="44">
        <f>C10-C5</f>
        <v>91648.439221261331</v>
      </c>
      <c r="D13" s="8"/>
      <c r="E13" s="8"/>
      <c r="F13" s="8"/>
      <c r="G13" s="8"/>
      <c r="H13" s="8"/>
      <c r="I13" s="34"/>
      <c r="J13" s="34"/>
    </row>
    <row r="14" spans="1:10" ht="15.75" thickTop="1" x14ac:dyDescent="0.25">
      <c r="A14" s="2"/>
      <c r="B14" s="13"/>
      <c r="C14" s="30"/>
      <c r="D14" s="8"/>
      <c r="E14" s="8"/>
      <c r="F14" s="8"/>
      <c r="G14" s="8"/>
      <c r="H14" s="8"/>
      <c r="I14" s="34"/>
      <c r="J14" s="34"/>
    </row>
    <row r="15" spans="1:10" ht="18" x14ac:dyDescent="0.25">
      <c r="A15" s="2"/>
      <c r="B15" s="47" t="s">
        <v>25</v>
      </c>
      <c r="C15" s="8"/>
      <c r="D15" s="8"/>
      <c r="E15" s="8"/>
      <c r="F15" s="8"/>
      <c r="G15" s="8"/>
      <c r="H15" s="8"/>
      <c r="I15" s="34"/>
      <c r="J15" s="34"/>
    </row>
    <row r="16" spans="1:10" ht="8.25" customHeight="1" x14ac:dyDescent="0.25">
      <c r="A16" s="2"/>
      <c r="B16" s="33"/>
      <c r="C16" s="8"/>
      <c r="D16" s="8"/>
      <c r="E16" s="8"/>
      <c r="F16" s="8"/>
      <c r="G16" s="8"/>
      <c r="H16" s="8"/>
      <c r="I16" s="34"/>
      <c r="J16" s="34"/>
    </row>
    <row r="17" spans="1:11" x14ac:dyDescent="0.25">
      <c r="A17" s="2"/>
      <c r="B17" s="8" t="s">
        <v>38</v>
      </c>
      <c r="C17" s="15"/>
      <c r="D17" s="16"/>
      <c r="E17" s="8"/>
      <c r="F17" s="8"/>
      <c r="G17" s="8"/>
      <c r="H17" s="8"/>
      <c r="I17" s="34"/>
      <c r="J17" s="34"/>
    </row>
    <row r="18" spans="1:11" x14ac:dyDescent="0.25">
      <c r="A18" s="2"/>
      <c r="B18" s="17" t="s">
        <v>39</v>
      </c>
      <c r="C18" s="18"/>
      <c r="D18" s="16"/>
      <c r="E18" s="8"/>
      <c r="F18" s="8"/>
      <c r="G18" s="8"/>
      <c r="H18" s="8"/>
      <c r="I18" s="34"/>
      <c r="J18" s="34"/>
    </row>
    <row r="19" spans="1:11" ht="15" customHeight="1" x14ac:dyDescent="0.25">
      <c r="A19" s="2"/>
      <c r="B19" s="17" t="s">
        <v>40</v>
      </c>
      <c r="C19" s="18"/>
      <c r="D19" s="14"/>
      <c r="E19" s="8"/>
      <c r="F19" s="8"/>
      <c r="G19" s="8"/>
      <c r="H19" s="8"/>
      <c r="I19" s="34"/>
      <c r="J19" s="34"/>
    </row>
    <row r="20" spans="1:11" x14ac:dyDescent="0.25">
      <c r="A20" s="2"/>
      <c r="B20" s="17" t="s">
        <v>41</v>
      </c>
      <c r="C20" s="18"/>
      <c r="D20" s="8"/>
      <c r="E20" s="8"/>
      <c r="F20" s="8"/>
      <c r="G20" s="8"/>
      <c r="H20" s="8"/>
      <c r="I20" s="34"/>
      <c r="J20" s="34"/>
    </row>
    <row r="21" spans="1:11" x14ac:dyDescent="0.25">
      <c r="A21" s="2"/>
      <c r="B21" s="17" t="s">
        <v>42</v>
      </c>
      <c r="C21" s="8"/>
      <c r="D21" s="8"/>
      <c r="E21" s="8"/>
      <c r="F21" s="8"/>
      <c r="G21" s="8"/>
      <c r="H21" s="8"/>
      <c r="I21" s="34"/>
      <c r="J21" s="34"/>
    </row>
    <row r="22" spans="1:11" x14ac:dyDescent="0.25">
      <c r="A22" s="2"/>
      <c r="B22" s="17" t="s">
        <v>36</v>
      </c>
      <c r="C22" s="8"/>
      <c r="D22" s="8"/>
      <c r="E22" s="8"/>
      <c r="F22" s="8"/>
      <c r="G22" s="8"/>
      <c r="H22" s="8"/>
      <c r="I22" s="34"/>
      <c r="J22" s="34"/>
    </row>
    <row r="23" spans="1:11" x14ac:dyDescent="0.25">
      <c r="A23" s="2"/>
      <c r="B23" s="17" t="s">
        <v>35</v>
      </c>
      <c r="C23" s="8"/>
      <c r="D23" s="8"/>
      <c r="E23" s="8"/>
      <c r="F23" s="8"/>
      <c r="G23" s="8"/>
      <c r="H23" s="8"/>
      <c r="I23" s="34"/>
      <c r="J23" s="34"/>
    </row>
    <row r="24" spans="1:11" x14ac:dyDescent="0.25">
      <c r="A24" s="2"/>
      <c r="B24" s="17" t="s">
        <v>43</v>
      </c>
      <c r="C24" s="8"/>
      <c r="D24" s="8"/>
      <c r="E24" s="8"/>
      <c r="F24" s="8"/>
      <c r="G24" s="8"/>
      <c r="H24" s="8"/>
      <c r="I24" s="34"/>
      <c r="J24" s="34"/>
    </row>
    <row r="25" spans="1:11" x14ac:dyDescent="0.25">
      <c r="A25" s="2"/>
      <c r="B25" s="17" t="s">
        <v>44</v>
      </c>
      <c r="C25" s="8"/>
      <c r="D25" s="8"/>
      <c r="E25" s="8"/>
      <c r="F25" s="8"/>
      <c r="G25" s="8"/>
      <c r="H25" s="8"/>
      <c r="I25" s="34"/>
      <c r="J25" s="34"/>
    </row>
    <row r="26" spans="1:11" x14ac:dyDescent="0.25">
      <c r="A26" s="2"/>
      <c r="B26" s="17" t="s">
        <v>37</v>
      </c>
      <c r="C26" s="8"/>
      <c r="D26" s="8"/>
      <c r="E26" s="8"/>
      <c r="F26" s="8"/>
      <c r="G26" s="8"/>
      <c r="H26" s="8"/>
      <c r="I26" s="34"/>
      <c r="J26" s="34"/>
    </row>
    <row r="27" spans="1:11" x14ac:dyDescent="0.25">
      <c r="A27" s="2"/>
      <c r="B27" s="8"/>
      <c r="C27" s="8"/>
      <c r="D27" s="8"/>
      <c r="E27" s="8"/>
      <c r="F27" s="8"/>
      <c r="G27" s="8"/>
      <c r="H27" s="8"/>
      <c r="I27" s="34"/>
      <c r="J27" s="34"/>
    </row>
    <row r="28" spans="1:11" ht="15.75" x14ac:dyDescent="0.25">
      <c r="A28" s="2"/>
      <c r="B28" s="22" t="s">
        <v>8</v>
      </c>
      <c r="C28" s="23"/>
      <c r="D28" s="24"/>
      <c r="E28" s="25"/>
      <c r="F28" s="25"/>
      <c r="G28" s="25"/>
      <c r="H28" s="25"/>
      <c r="I28" s="35"/>
      <c r="J28" s="35"/>
      <c r="K28" s="36"/>
    </row>
    <row r="29" spans="1:11" ht="15.75" x14ac:dyDescent="0.25">
      <c r="A29" s="2"/>
      <c r="B29" s="22"/>
      <c r="C29" s="23"/>
      <c r="D29" s="24"/>
      <c r="E29" s="25"/>
      <c r="F29" s="25"/>
      <c r="G29" s="25"/>
      <c r="H29" s="25"/>
      <c r="I29" s="35"/>
      <c r="J29" s="35"/>
      <c r="K29" s="36"/>
    </row>
    <row r="30" spans="1:11" x14ac:dyDescent="0.25">
      <c r="A30" s="2"/>
      <c r="B30" s="39" t="s">
        <v>31</v>
      </c>
      <c r="C30" s="40">
        <f>IF(C31&gt;20,C31-20,0)</f>
        <v>55</v>
      </c>
      <c r="D30" s="24"/>
      <c r="E30" s="25"/>
      <c r="F30" s="25"/>
      <c r="G30" s="25"/>
      <c r="H30" s="25"/>
      <c r="I30" s="35"/>
      <c r="J30" s="35"/>
      <c r="K30" s="36"/>
    </row>
    <row r="31" spans="1:11" ht="60" customHeight="1" x14ac:dyDescent="0.25">
      <c r="A31" s="2"/>
      <c r="B31" s="39" t="s">
        <v>32</v>
      </c>
      <c r="C31" s="40">
        <f>'Jeres data'!C10*5</f>
        <v>75</v>
      </c>
      <c r="D31" s="24"/>
      <c r="E31" s="25"/>
      <c r="F31" s="25"/>
      <c r="G31" s="25"/>
      <c r="H31" s="25"/>
      <c r="I31" s="35"/>
      <c r="J31" s="35"/>
      <c r="K31" s="36"/>
    </row>
    <row r="32" spans="1:11" x14ac:dyDescent="0.25">
      <c r="A32" s="2"/>
      <c r="B32" s="26"/>
      <c r="C32" s="23"/>
      <c r="D32" s="24"/>
      <c r="E32" s="25"/>
      <c r="F32" s="25"/>
      <c r="G32" s="25"/>
      <c r="H32" s="25"/>
      <c r="I32" s="35"/>
      <c r="J32" s="35"/>
      <c r="K32" s="36"/>
    </row>
    <row r="33" spans="1:11" x14ac:dyDescent="0.25">
      <c r="A33" s="2"/>
      <c r="B33" s="39" t="s">
        <v>28</v>
      </c>
      <c r="C33" s="41">
        <f>C40*(1+'Jeres data'!C14)</f>
        <v>3093.2950788997691</v>
      </c>
      <c r="D33" s="24"/>
      <c r="E33" s="25"/>
      <c r="F33" s="25"/>
      <c r="G33" s="25"/>
      <c r="H33" s="25"/>
      <c r="I33" s="35"/>
      <c r="J33" s="35"/>
      <c r="K33" s="36"/>
    </row>
    <row r="34" spans="1:11" x14ac:dyDescent="0.25">
      <c r="A34" s="2"/>
      <c r="B34" s="26"/>
      <c r="C34" s="23"/>
      <c r="D34" s="24"/>
      <c r="E34" s="25"/>
      <c r="F34" s="25"/>
      <c r="G34" s="25"/>
      <c r="H34" s="25"/>
      <c r="I34" s="35"/>
      <c r="J34" s="35"/>
      <c r="K34" s="36"/>
    </row>
    <row r="35" spans="1:11" ht="29.25" x14ac:dyDescent="0.25">
      <c r="A35" s="2"/>
      <c r="B35" s="39" t="s">
        <v>33</v>
      </c>
      <c r="C35" s="41">
        <f>C41/4.35</f>
        <v>40.03954487547594</v>
      </c>
      <c r="D35" s="24"/>
      <c r="E35" s="25"/>
      <c r="F35" s="25"/>
      <c r="G35" s="25"/>
      <c r="H35" s="25"/>
      <c r="I35" s="35"/>
      <c r="J35" s="35"/>
      <c r="K35" s="36"/>
    </row>
    <row r="36" spans="1:11" ht="43.5" x14ac:dyDescent="0.25">
      <c r="A36" s="2"/>
      <c r="B36" s="39" t="s">
        <v>34</v>
      </c>
      <c r="C36" s="42">
        <f>(C41*2)/4.35</f>
        <v>80.07908975095188</v>
      </c>
      <c r="D36" s="24"/>
      <c r="E36" s="25"/>
      <c r="F36" s="25"/>
      <c r="G36" s="25"/>
      <c r="H36" s="25"/>
      <c r="I36" s="35"/>
      <c r="J36" s="35"/>
      <c r="K36" s="36"/>
    </row>
    <row r="37" spans="1:11" x14ac:dyDescent="0.25">
      <c r="A37" s="2"/>
      <c r="B37" s="39" t="s">
        <v>13</v>
      </c>
      <c r="C37" s="42">
        <f>SUM(C35:C36)</f>
        <v>120.11863462642782</v>
      </c>
      <c r="D37" s="24"/>
      <c r="E37" s="25"/>
      <c r="F37" s="25"/>
      <c r="G37" s="25"/>
      <c r="H37" s="25"/>
      <c r="I37" s="35"/>
      <c r="J37" s="35"/>
      <c r="K37" s="36"/>
    </row>
    <row r="38" spans="1:11" x14ac:dyDescent="0.25">
      <c r="A38" s="2"/>
      <c r="B38" s="26"/>
      <c r="C38" s="24"/>
      <c r="D38" s="24"/>
      <c r="E38" s="25"/>
      <c r="F38" s="25"/>
      <c r="G38" s="25"/>
      <c r="H38" s="25"/>
      <c r="I38" s="35"/>
      <c r="J38" s="35"/>
      <c r="K38" s="36"/>
    </row>
    <row r="39" spans="1:11" x14ac:dyDescent="0.25">
      <c r="A39" s="2"/>
      <c r="B39" s="43" t="s">
        <v>14</v>
      </c>
      <c r="C39" s="42">
        <f>C40*5</f>
        <v>6444.3647477078521</v>
      </c>
      <c r="D39" s="24"/>
      <c r="E39" s="25"/>
      <c r="F39" s="25"/>
      <c r="G39" s="25"/>
      <c r="H39" s="25"/>
      <c r="I39" s="35"/>
      <c r="J39" s="35"/>
      <c r="K39" s="36"/>
    </row>
    <row r="40" spans="1:11" x14ac:dyDescent="0.25">
      <c r="A40" s="2"/>
      <c r="B40" s="39" t="s">
        <v>0</v>
      </c>
      <c r="C40" s="41">
        <f>('Jeres data'!C7/160.33)*7.4</f>
        <v>1288.8729495415705</v>
      </c>
      <c r="D40" s="24"/>
      <c r="E40" s="25"/>
      <c r="F40" s="25"/>
      <c r="G40" s="25"/>
      <c r="H40" s="25"/>
      <c r="I40" s="35"/>
      <c r="J40" s="35"/>
      <c r="K40" s="36"/>
    </row>
    <row r="41" spans="1:11" x14ac:dyDescent="0.25">
      <c r="A41" s="2"/>
      <c r="B41" s="39" t="s">
        <v>12</v>
      </c>
      <c r="C41" s="42">
        <f>'Jeres data'!C7/160.33</f>
        <v>174.17202020832033</v>
      </c>
      <c r="D41" s="24"/>
      <c r="E41" s="25"/>
      <c r="F41" s="25"/>
      <c r="G41" s="25"/>
      <c r="H41" s="25"/>
      <c r="I41" s="35"/>
      <c r="J41" s="35"/>
      <c r="K41" s="36"/>
    </row>
    <row r="42" spans="1:11" x14ac:dyDescent="0.25">
      <c r="A42" s="2"/>
      <c r="B42" s="20"/>
      <c r="C42" s="20"/>
      <c r="D42" s="20"/>
      <c r="E42" s="21"/>
      <c r="F42" s="21"/>
      <c r="G42" s="21"/>
      <c r="H42" s="21"/>
      <c r="I42" s="37"/>
      <c r="J42" s="37"/>
      <c r="K42" s="38"/>
    </row>
    <row r="43" spans="1:11" x14ac:dyDescent="0.25">
      <c r="A43" s="2"/>
      <c r="B43" s="39" t="s">
        <v>15</v>
      </c>
      <c r="C43" s="41">
        <v>0</v>
      </c>
      <c r="D43" s="19"/>
      <c r="E43" s="8"/>
      <c r="F43" s="8"/>
      <c r="G43" s="8"/>
      <c r="H43" s="8"/>
      <c r="I43" s="34"/>
      <c r="J43" s="34"/>
    </row>
    <row r="44" spans="1:11" x14ac:dyDescent="0.25">
      <c r="A44" s="2"/>
      <c r="B44" s="39" t="s">
        <v>1</v>
      </c>
      <c r="C44" s="41">
        <v>827</v>
      </c>
      <c r="D44" s="19"/>
      <c r="E44" s="8"/>
      <c r="F44" s="8"/>
      <c r="G44" s="8"/>
      <c r="H44" s="8"/>
      <c r="I44" s="34"/>
      <c r="J44" s="34"/>
    </row>
    <row r="45" spans="1:11" x14ac:dyDescent="0.25">
      <c r="A45" s="2"/>
      <c r="B45" s="5"/>
      <c r="C45" s="5"/>
      <c r="D45" s="5"/>
      <c r="E45" s="2"/>
      <c r="F45" s="2"/>
      <c r="G45" s="2"/>
      <c r="H45" s="2"/>
    </row>
    <row r="46" spans="1:11" x14ac:dyDescent="0.25">
      <c r="A46" s="2"/>
      <c r="B46" s="5"/>
      <c r="C46" s="5"/>
      <c r="D46" s="5"/>
      <c r="E46" s="2"/>
      <c r="F46" s="2"/>
      <c r="G46" s="2"/>
      <c r="H46" s="2"/>
    </row>
    <row r="47" spans="1:11" x14ac:dyDescent="0.25">
      <c r="A47" s="2"/>
      <c r="B47" s="5"/>
      <c r="C47" s="5"/>
      <c r="D47" s="5"/>
      <c r="E47" s="2"/>
      <c r="F47" s="2"/>
      <c r="G47" s="2"/>
      <c r="H47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Jeres data</vt:lpstr>
      <vt:lpstr>Udgifter ved stress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Sundgaard</dc:creator>
  <cp:lastModifiedBy>Windows User</cp:lastModifiedBy>
  <cp:lastPrinted>2017-08-14T10:15:03Z</cp:lastPrinted>
  <dcterms:created xsi:type="dcterms:W3CDTF">2017-05-31T18:52:35Z</dcterms:created>
  <dcterms:modified xsi:type="dcterms:W3CDTF">2017-09-06T12:31:14Z</dcterms:modified>
</cp:coreProperties>
</file>